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COMUNE2019" sheetId="1" r:id="rId1"/>
  </sheets>
  <definedNames>
    <definedName name="_xlnm.Print_Area" localSheetId="0">'COMUNE2019'!$A$1:$R$12</definedName>
  </definedNames>
  <calcPr fullCalcOnLoad="1"/>
</workbook>
</file>

<file path=xl/sharedStrings.xml><?xml version="1.0" encoding="utf-8"?>
<sst xmlns="http://schemas.openxmlformats.org/spreadsheetml/2006/main" count="35" uniqueCount="19">
  <si>
    <t>COMUNE DI CAVRIGLIA - elezioni amministrative 2019- CONSIGLIO COMUNALE</t>
  </si>
  <si>
    <t>SEZIONI</t>
  </si>
  <si>
    <t>ELET.</t>
  </si>
  <si>
    <t>VOTANTI</t>
  </si>
  <si>
    <t>BIANCHE</t>
  </si>
  <si>
    <t>NULLE</t>
  </si>
  <si>
    <t>CONTEST.</t>
  </si>
  <si>
    <t>VALIDE</t>
  </si>
  <si>
    <t>N</t>
  </si>
  <si>
    <t>LOCALITA'</t>
  </si>
  <si>
    <t>%</t>
  </si>
  <si>
    <t>CAVRIGLIA</t>
  </si>
  <si>
    <t>MONTEGONZI</t>
  </si>
  <si>
    <t>CASTELNUOVO</t>
  </si>
  <si>
    <t>NERI</t>
  </si>
  <si>
    <t>VACCHERECCIA</t>
  </si>
  <si>
    <t>MELETO</t>
  </si>
  <si>
    <t>S. BARBARA</t>
  </si>
  <si>
    <t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</si>
</sst>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.00"/>
    <numFmt numFmtId="167" formatCode="#,##0;[RED]\-#,##0"/>
    <numFmt numFmtId="168" formatCode="#,##0.00;[RED]\-#,##0.00"/>
  </numFmts>
  <fonts count="7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3" fillId="0" borderId="3" xfId="0" applyFont="1" applyBorder="1" applyAlignment="1" applyProtection="1">
      <alignment horizontal="center" vertical="center"/>
      <protection hidden="1"/>
    </xf>
    <xf numFmtId="164" fontId="3" fillId="0" borderId="3" xfId="0" applyFont="1" applyBorder="1" applyAlignment="1" applyProtection="1">
      <alignment vertical="center"/>
      <protection hidden="1"/>
    </xf>
    <xf numFmtId="164" fontId="3" fillId="0" borderId="4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5" xfId="0" applyFont="1" applyBorder="1" applyAlignment="1" applyProtection="1">
      <alignment horizontal="center"/>
      <protection hidden="1"/>
    </xf>
    <xf numFmtId="164" fontId="3" fillId="0" borderId="6" xfId="0" applyFont="1" applyBorder="1" applyAlignment="1" applyProtection="1">
      <alignment horizontal="center"/>
      <protection hidden="1"/>
    </xf>
    <xf numFmtId="164" fontId="3" fillId="0" borderId="7" xfId="0" applyFont="1" applyBorder="1" applyAlignment="1" applyProtection="1">
      <alignment horizontal="center" wrapText="1"/>
      <protection hidden="1"/>
    </xf>
    <xf numFmtId="164" fontId="3" fillId="0" borderId="8" xfId="0" applyFont="1" applyBorder="1" applyAlignment="1" applyProtection="1">
      <alignment horizontal="center" wrapText="1"/>
      <protection hidden="1"/>
    </xf>
    <xf numFmtId="164" fontId="1" fillId="0" borderId="9" xfId="0" applyFont="1" applyBorder="1" applyAlignment="1" applyProtection="1">
      <alignment vertical="center"/>
      <protection hidden="1"/>
    </xf>
    <xf numFmtId="164" fontId="1" fillId="0" borderId="10" xfId="0" applyFont="1" applyBorder="1" applyAlignment="1" applyProtection="1">
      <alignment vertical="center"/>
      <protection hidden="1"/>
    </xf>
    <xf numFmtId="164" fontId="4" fillId="0" borderId="10" xfId="0" applyFont="1" applyBorder="1" applyAlignment="1" applyProtection="1">
      <alignment vertical="center"/>
      <protection locked="0"/>
    </xf>
    <xf numFmtId="166" fontId="4" fillId="0" borderId="10" xfId="19" applyNumberFormat="1" applyFont="1" applyFill="1" applyBorder="1" applyAlignment="1" applyProtection="1">
      <alignment vertical="center"/>
      <protection hidden="1"/>
    </xf>
    <xf numFmtId="168" fontId="4" fillId="0" borderId="10" xfId="16" applyNumberFormat="1" applyFont="1" applyFill="1" applyBorder="1" applyAlignment="1" applyProtection="1">
      <alignment vertical="center"/>
      <protection hidden="1"/>
    </xf>
    <xf numFmtId="167" fontId="4" fillId="0" borderId="11" xfId="16" applyFont="1" applyFill="1" applyBorder="1" applyAlignment="1" applyProtection="1">
      <alignment vertical="center"/>
      <protection hidden="1"/>
    </xf>
    <xf numFmtId="168" fontId="4" fillId="0" borderId="12" xfId="16" applyNumberFormat="1" applyFont="1" applyFill="1" applyBorder="1" applyAlignment="1" applyProtection="1">
      <alignment vertical="center"/>
      <protection hidden="1"/>
    </xf>
    <xf numFmtId="168" fontId="4" fillId="0" borderId="13" xfId="16" applyNumberFormat="1" applyFont="1" applyFill="1" applyBorder="1" applyAlignment="1" applyProtection="1">
      <alignment vertical="center"/>
      <protection hidden="1"/>
    </xf>
    <xf numFmtId="166" fontId="4" fillId="0" borderId="13" xfId="19" applyNumberFormat="1" applyFont="1" applyFill="1" applyBorder="1" applyAlignment="1" applyProtection="1">
      <alignment vertical="center"/>
      <protection hidden="1"/>
    </xf>
    <xf numFmtId="164" fontId="5" fillId="3" borderId="7" xfId="0" applyFont="1" applyFill="1" applyBorder="1" applyAlignment="1" applyProtection="1">
      <alignment vertical="center"/>
      <protection hidden="1"/>
    </xf>
    <xf numFmtId="164" fontId="5" fillId="3" borderId="14" xfId="0" applyFont="1" applyFill="1" applyBorder="1" applyAlignment="1" applyProtection="1">
      <alignment vertical="center"/>
      <protection hidden="1"/>
    </xf>
    <xf numFmtId="164" fontId="5" fillId="3" borderId="15" xfId="0" applyFont="1" applyFill="1" applyBorder="1" applyAlignment="1" applyProtection="1">
      <alignment vertical="center"/>
      <protection hidden="1"/>
    </xf>
    <xf numFmtId="166" fontId="5" fillId="3" borderId="15" xfId="19" applyNumberFormat="1" applyFont="1" applyFill="1" applyBorder="1" applyAlignment="1" applyProtection="1">
      <alignment vertical="center"/>
      <protection hidden="1"/>
    </xf>
    <xf numFmtId="168" fontId="5" fillId="3" borderId="15" xfId="16" applyNumberFormat="1" applyFont="1" applyFill="1" applyBorder="1" applyAlignment="1" applyProtection="1">
      <alignment vertical="center"/>
      <protection hidden="1"/>
    </xf>
    <xf numFmtId="164" fontId="5" fillId="3" borderId="16" xfId="0" applyFont="1" applyFill="1" applyBorder="1" applyAlignment="1" applyProtection="1">
      <alignment vertical="center"/>
      <protection hidden="1"/>
    </xf>
    <xf numFmtId="164" fontId="5" fillId="3" borderId="17" xfId="0" applyFont="1" applyFill="1" applyBorder="1" applyAlignment="1" applyProtection="1">
      <alignment vertical="center"/>
      <protection hidden="1"/>
    </xf>
    <xf numFmtId="168" fontId="5" fillId="3" borderId="18" xfId="16" applyNumberFormat="1" applyFont="1" applyFill="1" applyBorder="1" applyAlignment="1" applyProtection="1">
      <alignment vertical="center"/>
      <protection hidden="1"/>
    </xf>
    <xf numFmtId="164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19050</xdr:rowOff>
    </xdr:from>
    <xdr:to>
      <xdr:col>13</xdr:col>
      <xdr:colOff>504825</xdr:colOff>
      <xdr:row>1</xdr:row>
      <xdr:rowOff>885825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828675"/>
          <a:ext cx="8667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95250</xdr:colOff>
      <xdr:row>1</xdr:row>
      <xdr:rowOff>76200</xdr:rowOff>
    </xdr:from>
    <xdr:to>
      <xdr:col>15</xdr:col>
      <xdr:colOff>504825</xdr:colOff>
      <xdr:row>1</xdr:row>
      <xdr:rowOff>933450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885825"/>
          <a:ext cx="9144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76200</xdr:colOff>
      <xdr:row>1</xdr:row>
      <xdr:rowOff>66675</xdr:rowOff>
    </xdr:from>
    <xdr:to>
      <xdr:col>17</xdr:col>
      <xdr:colOff>504825</xdr:colOff>
      <xdr:row>1</xdr:row>
      <xdr:rowOff>914400</xdr:rowOff>
    </xdr:to>
    <xdr:pic>
      <xdr:nvPicPr>
        <xdr:cNvPr id="3" name="Immagini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25275" y="876300"/>
          <a:ext cx="9334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tabSelected="1" zoomScale="60" zoomScaleNormal="60" workbookViewId="0" topLeftCell="A1">
      <selection activeCell="W7" sqref="W7"/>
    </sheetView>
  </sheetViews>
  <sheetFormatPr defaultColWidth="9.33203125" defaultRowHeight="11.25"/>
  <cols>
    <col min="1" max="1" width="4.16015625" style="1" customWidth="1"/>
    <col min="2" max="2" width="32.33203125" style="1" customWidth="1"/>
    <col min="3" max="3" width="19.66015625" style="1" customWidth="1"/>
    <col min="4" max="4" width="14.83203125" style="1" customWidth="1"/>
    <col min="5" max="5" width="13.33203125" style="1" customWidth="1"/>
    <col min="6" max="6" width="12.16015625" style="1" customWidth="1"/>
    <col min="7" max="7" width="14.16015625" style="1" customWidth="1"/>
    <col min="8" max="8" width="7.66015625" style="1" customWidth="1"/>
    <col min="9" max="9" width="12.83203125" style="1" customWidth="1"/>
    <col min="10" max="10" width="8.83203125" style="1" customWidth="1"/>
    <col min="11" max="11" width="11" style="1" customWidth="1"/>
    <col min="12" max="12" width="14" style="1" customWidth="1"/>
    <col min="13" max="13" width="8.83203125" style="1" customWidth="1"/>
    <col min="14" max="14" width="11.16015625" style="1" customWidth="1"/>
    <col min="15" max="15" width="8.83203125" style="1" customWidth="1"/>
    <col min="16" max="16" width="10" style="1" customWidth="1"/>
    <col min="17" max="17" width="8.83203125" style="1" customWidth="1"/>
    <col min="18" max="18" width="11.33203125" style="1" customWidth="1"/>
    <col min="19" max="19" width="0" style="1" hidden="1" customWidth="1"/>
    <col min="20" max="254" width="9.33203125" style="1" customWidth="1"/>
    <col min="255" max="16384" width="14.5" style="0" customWidth="1"/>
  </cols>
  <sheetData>
    <row r="1" spans="1:18" s="3" customFormat="1" ht="6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8" customFormat="1" ht="84.75" customHeight="1">
      <c r="A2" s="4" t="s">
        <v>1</v>
      </c>
      <c r="B2" s="4"/>
      <c r="C2" s="5" t="s">
        <v>2</v>
      </c>
      <c r="D2" s="5" t="s">
        <v>3</v>
      </c>
      <c r="E2" s="5"/>
      <c r="F2" s="5" t="s">
        <v>4</v>
      </c>
      <c r="G2" s="5"/>
      <c r="H2" s="5" t="s">
        <v>5</v>
      </c>
      <c r="I2" s="5"/>
      <c r="J2" s="5" t="s">
        <v>6</v>
      </c>
      <c r="K2" s="5"/>
      <c r="L2" s="6" t="s">
        <v>7</v>
      </c>
      <c r="M2" s="7"/>
      <c r="N2" s="7"/>
      <c r="O2" s="7"/>
      <c r="P2" s="7"/>
      <c r="Q2" s="7"/>
      <c r="R2" s="7"/>
    </row>
    <row r="3" spans="1:18" ht="44.25" customHeight="1">
      <c r="A3" s="9" t="s">
        <v>8</v>
      </c>
      <c r="B3" s="10" t="s">
        <v>9</v>
      </c>
      <c r="C3" s="10" t="s">
        <v>8</v>
      </c>
      <c r="D3" s="10" t="s">
        <v>8</v>
      </c>
      <c r="E3" s="10" t="s">
        <v>10</v>
      </c>
      <c r="F3" s="10" t="s">
        <v>8</v>
      </c>
      <c r="G3" s="10" t="s">
        <v>10</v>
      </c>
      <c r="H3" s="10" t="s">
        <v>8</v>
      </c>
      <c r="I3" s="10" t="s">
        <v>10</v>
      </c>
      <c r="J3" s="10" t="s">
        <v>8</v>
      </c>
      <c r="K3" s="10" t="s">
        <v>10</v>
      </c>
      <c r="L3" s="10" t="s">
        <v>8</v>
      </c>
      <c r="M3" s="11" t="s">
        <v>8</v>
      </c>
      <c r="N3" s="12" t="s">
        <v>10</v>
      </c>
      <c r="O3" s="11" t="s">
        <v>8</v>
      </c>
      <c r="P3" s="12" t="s">
        <v>10</v>
      </c>
      <c r="Q3" s="11" t="s">
        <v>8</v>
      </c>
      <c r="R3" s="12" t="s">
        <v>10</v>
      </c>
    </row>
    <row r="4" spans="1:22" ht="39.75" customHeight="1">
      <c r="A4" s="13">
        <v>1</v>
      </c>
      <c r="B4" s="14" t="s">
        <v>11</v>
      </c>
      <c r="C4" s="15">
        <v>1189</v>
      </c>
      <c r="D4" s="15">
        <v>894</v>
      </c>
      <c r="E4" s="16">
        <f>D4*100/C4</f>
        <v>75.1892346509672</v>
      </c>
      <c r="F4" s="15">
        <v>10</v>
      </c>
      <c r="G4" s="17">
        <f>F4*100/D4</f>
        <v>1.1185682326621924</v>
      </c>
      <c r="H4" s="15">
        <v>16</v>
      </c>
      <c r="I4" s="17">
        <f>H4*100/D4</f>
        <v>1.7897091722595078</v>
      </c>
      <c r="J4" s="15">
        <v>0</v>
      </c>
      <c r="K4" s="17">
        <f>J4*100/D4</f>
        <v>0</v>
      </c>
      <c r="L4" s="18">
        <f>D4-F4-H4-J4</f>
        <v>868</v>
      </c>
      <c r="M4" s="15">
        <v>701</v>
      </c>
      <c r="N4" s="19">
        <f>M4*100/$L4</f>
        <v>80.76036866359448</v>
      </c>
      <c r="O4" s="15">
        <v>121</v>
      </c>
      <c r="P4" s="19">
        <f>O4*100/$L4</f>
        <v>13.940092165898617</v>
      </c>
      <c r="Q4" s="15">
        <v>46</v>
      </c>
      <c r="R4" s="19">
        <f>Q4*100/$L4</f>
        <v>5.299539170506913</v>
      </c>
      <c r="S4" s="1" t="str">
        <f>IF(L4-M4-Q4-O4=0,"ok","ko")</f>
        <v>ok</v>
      </c>
      <c r="V4" s="1">
        <f>Q4+O4+M4</f>
        <v>868</v>
      </c>
    </row>
    <row r="5" spans="1:19" ht="39.75" customHeight="1">
      <c r="A5" s="13">
        <v>2</v>
      </c>
      <c r="B5" s="14" t="s">
        <v>11</v>
      </c>
      <c r="C5" s="15">
        <v>1254</v>
      </c>
      <c r="D5" s="15">
        <v>977</v>
      </c>
      <c r="E5" s="16">
        <f>D5*100/C5</f>
        <v>77.91068580542264</v>
      </c>
      <c r="F5" s="15">
        <v>19</v>
      </c>
      <c r="G5" s="17">
        <f>F5*100/D5</f>
        <v>1.9447287615148414</v>
      </c>
      <c r="H5" s="15">
        <v>8</v>
      </c>
      <c r="I5" s="17">
        <f>H5*100/D5</f>
        <v>0.8188331627430911</v>
      </c>
      <c r="J5" s="15">
        <v>0</v>
      </c>
      <c r="K5" s="17">
        <f>J5*100/D5</f>
        <v>0</v>
      </c>
      <c r="L5" s="18">
        <f>D5-F5-H5-J5</f>
        <v>950</v>
      </c>
      <c r="M5" s="15">
        <v>785</v>
      </c>
      <c r="N5" s="20">
        <f>M5*100/$L5</f>
        <v>82.63157894736842</v>
      </c>
      <c r="O5" s="15">
        <v>82</v>
      </c>
      <c r="P5" s="21">
        <f>O5*100/$L5</f>
        <v>8.631578947368421</v>
      </c>
      <c r="Q5" s="15">
        <v>83</v>
      </c>
      <c r="R5" s="20">
        <f>Q5*100/$L5</f>
        <v>8.736842105263158</v>
      </c>
      <c r="S5" s="1" t="str">
        <f>IF(L5-M5-Q5-O5=0,"ok","ko")</f>
        <v>ok</v>
      </c>
    </row>
    <row r="6" spans="1:19" ht="39.75" customHeight="1">
      <c r="A6" s="13">
        <v>3</v>
      </c>
      <c r="B6" s="14" t="s">
        <v>12</v>
      </c>
      <c r="C6" s="15">
        <v>245</v>
      </c>
      <c r="D6" s="15">
        <v>191</v>
      </c>
      <c r="E6" s="16">
        <f>D6*100/C6</f>
        <v>77.95918367346938</v>
      </c>
      <c r="F6" s="15">
        <v>2</v>
      </c>
      <c r="G6" s="17">
        <f>F6*100/D6</f>
        <v>1.0471204188481675</v>
      </c>
      <c r="H6" s="15">
        <v>4</v>
      </c>
      <c r="I6" s="17">
        <f>H6*100/D6</f>
        <v>2.094240837696335</v>
      </c>
      <c r="J6" s="15">
        <v>0</v>
      </c>
      <c r="K6" s="17">
        <f>J6*100/D6</f>
        <v>0</v>
      </c>
      <c r="L6" s="18">
        <f>D6-F6-H6-J6</f>
        <v>185</v>
      </c>
      <c r="M6" s="15">
        <v>152</v>
      </c>
      <c r="N6" s="20">
        <f>M6*100/$L6</f>
        <v>82.16216216216216</v>
      </c>
      <c r="O6" s="15">
        <v>22</v>
      </c>
      <c r="P6" s="21">
        <f>O6*100/$L6</f>
        <v>11.891891891891891</v>
      </c>
      <c r="Q6" s="15">
        <v>11</v>
      </c>
      <c r="R6" s="20">
        <f>Q6*100/$L6</f>
        <v>5.945945945945946</v>
      </c>
      <c r="S6" s="1" t="str">
        <f>IF(L6-M6-Q6-O6=0,"ok","ko")</f>
        <v>ok</v>
      </c>
    </row>
    <row r="7" spans="1:19" ht="39.75" customHeight="1">
      <c r="A7" s="13">
        <v>4</v>
      </c>
      <c r="B7" s="14" t="s">
        <v>13</v>
      </c>
      <c r="C7" s="15">
        <v>1130</v>
      </c>
      <c r="D7" s="15">
        <v>845</v>
      </c>
      <c r="E7" s="16">
        <f>D7*100/C7</f>
        <v>74.77876106194691</v>
      </c>
      <c r="F7" s="15">
        <v>15</v>
      </c>
      <c r="G7" s="17">
        <f>F7*100/D7</f>
        <v>1.7751479289940828</v>
      </c>
      <c r="H7" s="15">
        <v>33</v>
      </c>
      <c r="I7" s="17">
        <f>H7*100/D7</f>
        <v>3.905325443786982</v>
      </c>
      <c r="J7" s="15">
        <v>0</v>
      </c>
      <c r="K7" s="17">
        <f>J7*100/D7</f>
        <v>0</v>
      </c>
      <c r="L7" s="18">
        <f>D7-F7-H7-J7</f>
        <v>797</v>
      </c>
      <c r="M7" s="15">
        <v>654</v>
      </c>
      <c r="N7" s="20">
        <f>M7*100/$L7</f>
        <v>82.05771643663739</v>
      </c>
      <c r="O7" s="15">
        <v>89</v>
      </c>
      <c r="P7" s="21">
        <f>O7*100/$L7</f>
        <v>11.166875784190715</v>
      </c>
      <c r="Q7" s="15">
        <v>54</v>
      </c>
      <c r="R7" s="20">
        <f>Q7*100/$L7</f>
        <v>6.7754077791718945</v>
      </c>
      <c r="S7" s="1" t="str">
        <f>IF(L7-M7-Q7-O7=0,"ok","ko")</f>
        <v>ok</v>
      </c>
    </row>
    <row r="8" spans="1:19" ht="39.75" customHeight="1">
      <c r="A8" s="13">
        <v>5</v>
      </c>
      <c r="B8" s="14" t="s">
        <v>14</v>
      </c>
      <c r="C8" s="15">
        <v>814</v>
      </c>
      <c r="D8" s="15">
        <v>616</v>
      </c>
      <c r="E8" s="16">
        <f>D8*100/C8</f>
        <v>75.67567567567568</v>
      </c>
      <c r="F8" s="15">
        <v>16</v>
      </c>
      <c r="G8" s="17">
        <f>F8*100/D8</f>
        <v>2.5974025974025974</v>
      </c>
      <c r="H8" s="15">
        <v>13</v>
      </c>
      <c r="I8" s="17">
        <f>H8*100/D8</f>
        <v>2.1103896103896105</v>
      </c>
      <c r="J8" s="15">
        <v>0</v>
      </c>
      <c r="K8" s="17">
        <f>J8*100/D8</f>
        <v>0</v>
      </c>
      <c r="L8" s="18">
        <f>D8-F8-H8-J8</f>
        <v>587</v>
      </c>
      <c r="M8" s="15">
        <v>456</v>
      </c>
      <c r="N8" s="20">
        <f>M8*100/$L8</f>
        <v>77.68313458262351</v>
      </c>
      <c r="O8" s="15">
        <v>66</v>
      </c>
      <c r="P8" s="21">
        <f>O8*100/$L8</f>
        <v>11.243611584327088</v>
      </c>
      <c r="Q8" s="15">
        <v>62</v>
      </c>
      <c r="R8" s="20">
        <f>Q8*100/$L8</f>
        <v>10.562180579216355</v>
      </c>
      <c r="S8" s="1" t="str">
        <f>IF(L8-M8-Q8-O8=0,"ok","ko")</f>
        <v>ko</v>
      </c>
    </row>
    <row r="9" spans="1:19" ht="39.75" customHeight="1">
      <c r="A9" s="13">
        <v>6</v>
      </c>
      <c r="B9" s="14" t="s">
        <v>15</v>
      </c>
      <c r="C9" s="15">
        <v>1248</v>
      </c>
      <c r="D9" s="15">
        <v>924</v>
      </c>
      <c r="E9" s="16">
        <f>D9*100/C9</f>
        <v>74.03846153846153</v>
      </c>
      <c r="F9" s="15">
        <v>10</v>
      </c>
      <c r="G9" s="17">
        <f>F9*100/D9</f>
        <v>1.0822510822510822</v>
      </c>
      <c r="H9" s="15">
        <v>13</v>
      </c>
      <c r="I9" s="17">
        <f>H9*100/D9</f>
        <v>1.406926406926407</v>
      </c>
      <c r="J9" s="15">
        <v>0</v>
      </c>
      <c r="K9" s="17">
        <f>J9*100/D9</f>
        <v>0</v>
      </c>
      <c r="L9" s="18">
        <f>D9-F9-H9-J9</f>
        <v>901</v>
      </c>
      <c r="M9" s="15">
        <v>702</v>
      </c>
      <c r="N9" s="20">
        <f>M9*100/$L9</f>
        <v>77.9134295227525</v>
      </c>
      <c r="O9" s="15">
        <v>92</v>
      </c>
      <c r="P9" s="21">
        <f>O9*100/$L9</f>
        <v>10.21087680355161</v>
      </c>
      <c r="Q9" s="15">
        <v>107</v>
      </c>
      <c r="R9" s="20">
        <f>Q9*100/$L9</f>
        <v>11.875693673695894</v>
      </c>
      <c r="S9" s="1" t="str">
        <f>IF(L9-M9-Q9-O9=0,"ok","ko")</f>
        <v>ok</v>
      </c>
    </row>
    <row r="10" spans="1:19" ht="39.75" customHeight="1">
      <c r="A10" s="13">
        <v>7</v>
      </c>
      <c r="B10" s="14" t="s">
        <v>16</v>
      </c>
      <c r="C10" s="15">
        <v>664</v>
      </c>
      <c r="D10" s="15">
        <v>489</v>
      </c>
      <c r="E10" s="16">
        <f>D10*100/C10</f>
        <v>73.644578313253</v>
      </c>
      <c r="F10" s="15">
        <v>11</v>
      </c>
      <c r="G10" s="17">
        <f>F10*100/D10</f>
        <v>2.2494887525562373</v>
      </c>
      <c r="H10" s="15">
        <v>6</v>
      </c>
      <c r="I10" s="17">
        <f>H10*100/D10</f>
        <v>1.2269938650306749</v>
      </c>
      <c r="J10" s="15">
        <v>0</v>
      </c>
      <c r="K10" s="17">
        <f>J10*100/D10</f>
        <v>0</v>
      </c>
      <c r="L10" s="18">
        <f>D10-F10-H10-J10</f>
        <v>472</v>
      </c>
      <c r="M10" s="15">
        <v>402</v>
      </c>
      <c r="N10" s="20">
        <f>M10*100/$L10</f>
        <v>85.16949152542372</v>
      </c>
      <c r="O10" s="15">
        <v>44</v>
      </c>
      <c r="P10" s="21">
        <f>O10*100/$L10</f>
        <v>9.322033898305085</v>
      </c>
      <c r="Q10" s="15">
        <v>26</v>
      </c>
      <c r="R10" s="20">
        <f>Q10*100/$L10</f>
        <v>5.508474576271187</v>
      </c>
      <c r="S10" s="1" t="str">
        <f>IF(L10-M10-Q10-O10=0,"ok","ko")</f>
        <v>ok</v>
      </c>
    </row>
    <row r="11" spans="1:19" ht="39.75" customHeight="1">
      <c r="A11" s="13">
        <v>8</v>
      </c>
      <c r="B11" s="14" t="s">
        <v>17</v>
      </c>
      <c r="C11" s="15">
        <v>1218</v>
      </c>
      <c r="D11" s="15">
        <v>895</v>
      </c>
      <c r="E11" s="16">
        <f>D11*100/C11</f>
        <v>73.48111658456486</v>
      </c>
      <c r="F11" s="15">
        <v>22</v>
      </c>
      <c r="G11" s="17">
        <f>F11*100/D11</f>
        <v>2.458100558659218</v>
      </c>
      <c r="H11" s="15">
        <v>14</v>
      </c>
      <c r="I11" s="17">
        <f>H11*100/D11</f>
        <v>1.5642458100558658</v>
      </c>
      <c r="J11" s="15">
        <v>0</v>
      </c>
      <c r="K11" s="17">
        <f>J11*100/D11</f>
        <v>0</v>
      </c>
      <c r="L11" s="18">
        <f>D11-F11-H11-J11</f>
        <v>859</v>
      </c>
      <c r="M11" s="15">
        <v>717</v>
      </c>
      <c r="N11" s="20">
        <f>M11*100/$L11</f>
        <v>83.46915017462165</v>
      </c>
      <c r="O11" s="15">
        <v>72</v>
      </c>
      <c r="P11" s="21">
        <f>O11*100/$L11</f>
        <v>8.381839348079161</v>
      </c>
      <c r="Q11" s="15">
        <v>70</v>
      </c>
      <c r="R11" s="20">
        <f>Q11*100/$L11</f>
        <v>8.149010477299186</v>
      </c>
      <c r="S11" s="1" t="str">
        <f>IF(L11-M11-Q11-O11=0,"ok","ko")</f>
        <v>ok</v>
      </c>
    </row>
    <row r="12" spans="1:19" ht="39.75" customHeight="1">
      <c r="A12" s="22"/>
      <c r="B12" s="23" t="s">
        <v>18</v>
      </c>
      <c r="C12" s="24">
        <f>SUM(C4:C11)</f>
        <v>7762</v>
      </c>
      <c r="D12" s="24">
        <f>SUM(D4:D11)</f>
        <v>5831</v>
      </c>
      <c r="E12" s="25">
        <f>D12*100/C12</f>
        <v>75.12239113630507</v>
      </c>
      <c r="F12" s="24">
        <f>SUM(F4:F11)</f>
        <v>105</v>
      </c>
      <c r="G12" s="26">
        <f>F12*100/D12</f>
        <v>1.8007202881152462</v>
      </c>
      <c r="H12" s="24">
        <f>SUM(H4:H11)</f>
        <v>107</v>
      </c>
      <c r="I12" s="26">
        <f>H12*100/D12</f>
        <v>1.835019722174584</v>
      </c>
      <c r="J12" s="24">
        <f>SUM(J4:J11)</f>
        <v>0</v>
      </c>
      <c r="K12" s="26">
        <f>J12*100/D12</f>
        <v>0</v>
      </c>
      <c r="L12" s="27">
        <f>SUM(L4:L11)</f>
        <v>5619</v>
      </c>
      <c r="M12" s="28">
        <f>SUM(M4:M11)</f>
        <v>4569</v>
      </c>
      <c r="N12" s="29">
        <f>M12*100/$L12</f>
        <v>81.3134009610251</v>
      </c>
      <c r="O12" s="28">
        <f>SUM(O4:O11)</f>
        <v>588</v>
      </c>
      <c r="P12" s="29">
        <f>O12*100/$L12</f>
        <v>10.464495461825948</v>
      </c>
      <c r="Q12" s="28">
        <f>SUM(Q4:Q11)</f>
        <v>459</v>
      </c>
      <c r="R12" s="29">
        <f>Q12*100/$L12</f>
        <v>8.16871329418046</v>
      </c>
      <c r="S12" s="1" t="str">
        <f>IF(L12-M12-Q12-O12=0,"ok","ko")</f>
        <v>ko</v>
      </c>
    </row>
    <row r="24" spans="8:11" ht="12.75">
      <c r="H24" s="30"/>
      <c r="I24" s="30"/>
      <c r="J24" s="30"/>
      <c r="K24" s="30"/>
    </row>
    <row r="25" spans="8:11" ht="12.75">
      <c r="H25" s="30"/>
      <c r="I25" s="30"/>
      <c r="J25" s="30"/>
      <c r="K25" s="30"/>
    </row>
    <row r="26" spans="8:11" ht="12.75">
      <c r="H26" s="30"/>
      <c r="I26" s="30"/>
      <c r="J26" s="30"/>
      <c r="K26" s="30"/>
    </row>
    <row r="27" spans="8:11" ht="12.75">
      <c r="H27" s="30"/>
      <c r="I27" s="30"/>
      <c r="J27" s="30"/>
      <c r="K27" s="30"/>
    </row>
    <row r="28" spans="8:11" ht="12.75">
      <c r="H28" s="30"/>
      <c r="I28" s="30"/>
      <c r="J28" s="30"/>
      <c r="K28" s="30"/>
    </row>
    <row r="29" spans="8:11" ht="12.75">
      <c r="H29" s="30"/>
      <c r="I29" s="30"/>
      <c r="J29" s="30"/>
      <c r="K29" s="30"/>
    </row>
    <row r="30" spans="8:11" ht="12.75">
      <c r="H30" s="30"/>
      <c r="I30" s="30"/>
      <c r="J30" s="30"/>
      <c r="K30" s="30"/>
    </row>
    <row r="31" spans="8:11" ht="12.75">
      <c r="H31" s="30"/>
      <c r="I31" s="30"/>
      <c r="J31" s="30"/>
      <c r="K31" s="30"/>
    </row>
  </sheetData>
  <sheetProtection sheet="1"/>
  <mergeCells count="9">
    <mergeCell ref="A1:R1"/>
    <mergeCell ref="A2:B2"/>
    <mergeCell ref="D2:E2"/>
    <mergeCell ref="F2:G2"/>
    <mergeCell ref="H2:I2"/>
    <mergeCell ref="J2:K2"/>
    <mergeCell ref="M2:N2"/>
    <mergeCell ref="O2:P2"/>
    <mergeCell ref="Q2:R2"/>
  </mergeCells>
  <printOptions horizontalCentered="1" verticalCentered="1"/>
  <pageMargins left="0.27569444444444446" right="0.2361111111111111" top="0.39375" bottom="0.39375" header="0.5118055555555555" footer="0.5118055555555555"/>
  <pageSetup horizontalDpi="300" verticalDpi="300" orientation="landscape" paperSize="8" scale="10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2019-05-27T15:04:06Z</cp:lastPrinted>
  <dcterms:modified xsi:type="dcterms:W3CDTF">2019-05-27T15:13:48Z</dcterms:modified>
  <cp:category/>
  <cp:version/>
  <cp:contentType/>
  <cp:contentStatus/>
  <cp:revision>8</cp:revision>
</cp:coreProperties>
</file>